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bookViews>
    <workbookView xWindow="0" yWindow="0" windowWidth="21570" windowHeight="7215"/>
  </bookViews>
  <sheets>
    <sheet name="【新設】介護職員等ベースアップ等支援加算" sheetId="1" r:id="rId1"/>
    <sheet name="Sheet2" sheetId="2" state="hidden" r:id="rId2"/>
  </sheets>
  <definedNames>
    <definedName name="_xlnm.Print_Area" localSheetId="1">Sheet2!$A$1:$G$15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8" i="1" s="1"/>
  <c r="G19" i="1" s="1"/>
  <c r="F12" i="2"/>
  <c r="F18" i="1" s="1"/>
  <c r="F19" i="1" s="1"/>
  <c r="E12" i="2"/>
  <c r="E18" i="1" s="1"/>
  <c r="E19" i="1" s="1"/>
  <c r="D12" i="2"/>
  <c r="D18" i="1" s="1"/>
  <c r="D19" i="1" s="1"/>
  <c r="C12" i="2"/>
  <c r="C18" i="1" s="1"/>
  <c r="C19" i="1" s="1"/>
  <c r="E28" i="1" l="1"/>
  <c r="E27" i="1"/>
  <c r="F27" i="1"/>
  <c r="E22" i="1"/>
  <c r="E36" i="1" s="1"/>
  <c r="F28" i="1"/>
  <c r="D28" i="1"/>
  <c r="D27" i="1"/>
  <c r="C22" i="1"/>
  <c r="C28" i="1"/>
  <c r="C27" i="1"/>
  <c r="G28" i="1"/>
  <c r="G27" i="1"/>
  <c r="E48" i="1"/>
  <c r="E44" i="1"/>
  <c r="C45" i="1"/>
  <c r="C36" i="1" l="1"/>
  <c r="G22" i="1"/>
  <c r="E30" i="1"/>
  <c r="C30" i="1"/>
  <c r="C31" i="1"/>
  <c r="E31" i="1"/>
  <c r="G9" i="2"/>
  <c r="G8" i="2"/>
  <c r="G17" i="1" s="1"/>
  <c r="G4" i="2"/>
  <c r="G3" i="2"/>
  <c r="G2" i="2"/>
  <c r="G16" i="1" s="1"/>
  <c r="F8" i="2"/>
  <c r="F17" i="1" s="1"/>
  <c r="F4" i="2"/>
  <c r="F3" i="2"/>
  <c r="F2" i="2"/>
  <c r="F16" i="1" s="1"/>
  <c r="F9" i="2"/>
  <c r="E9" i="2"/>
  <c r="E8" i="2"/>
  <c r="E17" i="1" s="1"/>
  <c r="E4" i="2"/>
  <c r="E3" i="2"/>
  <c r="E2" i="2"/>
  <c r="E16" i="1" s="1"/>
  <c r="D9" i="2"/>
  <c r="D8" i="2"/>
  <c r="D17" i="1" s="1"/>
  <c r="D4" i="2"/>
  <c r="D3" i="2"/>
  <c r="D2" i="2"/>
  <c r="D16" i="1" s="1"/>
  <c r="C9" i="2"/>
  <c r="C8" i="2"/>
  <c r="C17" i="1" s="1"/>
  <c r="C4" i="2"/>
  <c r="C3" i="2"/>
  <c r="C2" i="2"/>
  <c r="C16" i="1" s="1"/>
  <c r="G30" i="1" l="1"/>
  <c r="D41" i="1"/>
  <c r="F41" i="1" s="1"/>
  <c r="H42" i="1" s="1"/>
  <c r="G36" i="1"/>
  <c r="G31" i="1"/>
  <c r="D45" i="1" l="1"/>
  <c r="F47" i="1" s="1"/>
  <c r="H48" i="1" s="1"/>
  <c r="F43" i="1"/>
  <c r="H44" i="1" s="1"/>
  <c r="F45" i="1" l="1"/>
  <c r="H46" i="1" s="1"/>
</calcChain>
</file>

<file path=xl/sharedStrings.xml><?xml version="1.0" encoding="utf-8"?>
<sst xmlns="http://schemas.openxmlformats.org/spreadsheetml/2006/main" count="115" uniqueCount="61">
  <si>
    <t>入所</t>
    <rPh sb="0" eb="2">
      <t>ニュウショ</t>
    </rPh>
    <phoneticPr fontId="3"/>
  </si>
  <si>
    <t>総単位数</t>
    <rPh sb="0" eb="1">
      <t>ソウ</t>
    </rPh>
    <rPh sb="1" eb="3">
      <t>タンイ</t>
    </rPh>
    <rPh sb="3" eb="4">
      <t>スウ</t>
    </rPh>
    <phoneticPr fontId="3"/>
  </si>
  <si>
    <t>基本情報</t>
    <rPh sb="0" eb="2">
      <t>キホン</t>
    </rPh>
    <rPh sb="2" eb="4">
      <t>ジョウホウ</t>
    </rPh>
    <phoneticPr fontId="3"/>
  </si>
  <si>
    <t>短期入所</t>
    <rPh sb="0" eb="2">
      <t>タンキ</t>
    </rPh>
    <rPh sb="2" eb="4">
      <t>ニュウショ</t>
    </rPh>
    <phoneticPr fontId="3"/>
  </si>
  <si>
    <t>予防短期入所</t>
    <rPh sb="0" eb="2">
      <t>ヨボウ</t>
    </rPh>
    <rPh sb="2" eb="4">
      <t>タンキ</t>
    </rPh>
    <rPh sb="4" eb="6">
      <t>ニュウショ</t>
    </rPh>
    <phoneticPr fontId="3"/>
  </si>
  <si>
    <t>通所リハ</t>
    <rPh sb="0" eb="2">
      <t>ツウショ</t>
    </rPh>
    <phoneticPr fontId="3"/>
  </si>
  <si>
    <t>予防通所リハ</t>
    <rPh sb="0" eb="2">
      <t>ヨボウ</t>
    </rPh>
    <rPh sb="2" eb="4">
      <t>ツウショ</t>
    </rPh>
    <phoneticPr fontId="3"/>
  </si>
  <si>
    <t>サービス</t>
    <phoneticPr fontId="3"/>
  </si>
  <si>
    <t>１単位（円）</t>
    <rPh sb="1" eb="3">
      <t>タンイ</t>
    </rPh>
    <rPh sb="4" eb="5">
      <t>エン</t>
    </rPh>
    <phoneticPr fontId="3"/>
  </si>
  <si>
    <t>処遇改善加算Ⅰ</t>
    <rPh sb="0" eb="2">
      <t>ショグウ</t>
    </rPh>
    <rPh sb="2" eb="4">
      <t>カイゼン</t>
    </rPh>
    <rPh sb="4" eb="6">
      <t>カサン</t>
    </rPh>
    <phoneticPr fontId="2"/>
  </si>
  <si>
    <t>処遇改善加算Ⅱ</t>
    <rPh sb="0" eb="2">
      <t>ショグウ</t>
    </rPh>
    <rPh sb="2" eb="4">
      <t>カイゼン</t>
    </rPh>
    <rPh sb="4" eb="6">
      <t>カサン</t>
    </rPh>
    <phoneticPr fontId="2"/>
  </si>
  <si>
    <t>処遇改善加算Ⅲ</t>
    <rPh sb="0" eb="2">
      <t>ショグウ</t>
    </rPh>
    <rPh sb="2" eb="4">
      <t>カイゼン</t>
    </rPh>
    <rPh sb="4" eb="6">
      <t>カサン</t>
    </rPh>
    <phoneticPr fontId="2"/>
  </si>
  <si>
    <t>特定処遇改善加算Ⅰ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</si>
  <si>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特定処遇改善加算Ⅱ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</si>
  <si>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２/３
（ベースアップ分）</t>
    <rPh sb="11" eb="12">
      <t>ブン</t>
    </rPh>
    <phoneticPr fontId="3"/>
  </si>
  <si>
    <t>１/３
（賞与・一時金）</t>
    <rPh sb="5" eb="7">
      <t>ショウヨ</t>
    </rPh>
    <rPh sb="8" eb="11">
      <t>イチジキン</t>
    </rPh>
    <phoneticPr fontId="3"/>
  </si>
  <si>
    <t>※上記で算出された交付金を「2/3」と「1/3」に分配した数値</t>
    <rPh sb="1" eb="3">
      <t>ジョウキ</t>
    </rPh>
    <rPh sb="4" eb="6">
      <t>サンシュツ</t>
    </rPh>
    <rPh sb="9" eb="12">
      <t>コウフキン</t>
    </rPh>
    <rPh sb="25" eb="27">
      <t>ブンパイ</t>
    </rPh>
    <rPh sb="29" eb="31">
      <t>スウチ</t>
    </rPh>
    <phoneticPr fontId="3"/>
  </si>
  <si>
    <t>取得要件</t>
    <rPh sb="0" eb="2">
      <t>シュトク</t>
    </rPh>
    <rPh sb="2" eb="4">
      <t>ヨウケン</t>
    </rPh>
    <phoneticPr fontId="3"/>
  </si>
  <si>
    <t>入所＋短期入所＋予防短期入所</t>
    <rPh sb="0" eb="2">
      <t>ニュウショ</t>
    </rPh>
    <rPh sb="3" eb="5">
      <t>タンキ</t>
    </rPh>
    <rPh sb="5" eb="7">
      <t>ニュウショ</t>
    </rPh>
    <rPh sb="8" eb="10">
      <t>ヨボウ</t>
    </rPh>
    <rPh sb="10" eb="12">
      <t>タンキ</t>
    </rPh>
    <rPh sb="12" eb="14">
      <t>ニュウショ</t>
    </rPh>
    <phoneticPr fontId="3"/>
  </si>
  <si>
    <t>通所リハ＋予防通所リハ</t>
    <rPh sb="0" eb="2">
      <t>ツウショ</t>
    </rPh>
    <rPh sb="5" eb="7">
      <t>ヨボウ</t>
    </rPh>
    <rPh sb="7" eb="9">
      <t>ツウショ</t>
    </rPh>
    <phoneticPr fontId="3"/>
  </si>
  <si>
    <t>（円）</t>
    <rPh sb="1" eb="2">
      <t>エン</t>
    </rPh>
    <phoneticPr fontId="3"/>
  </si>
  <si>
    <t>分配金</t>
    <rPh sb="0" eb="2">
      <t>ブンパイ</t>
    </rPh>
    <rPh sb="2" eb="3">
      <t>キン</t>
    </rPh>
    <phoneticPr fontId="3"/>
  </si>
  <si>
    <t>職員数（人）</t>
    <rPh sb="0" eb="2">
      <t>ショクイン</t>
    </rPh>
    <rPh sb="2" eb="3">
      <t>スウ</t>
    </rPh>
    <rPh sb="4" eb="5">
      <t>ニン</t>
    </rPh>
    <phoneticPr fontId="3"/>
  </si>
  <si>
    <t>注意事項
※単位や円の四捨五入等の計算で、処遇改善加算の金額が若干異なる場合があります。（計算は全て切り上げで作成してます。）</t>
    <rPh sb="45" eb="47">
      <t>ケイサン</t>
    </rPh>
    <rPh sb="48" eb="49">
      <t>スベ</t>
    </rPh>
    <rPh sb="50" eb="51">
      <t>キ</t>
    </rPh>
    <rPh sb="52" eb="53">
      <t>ア</t>
    </rPh>
    <rPh sb="55" eb="57">
      <t>サクセイ</t>
    </rPh>
    <phoneticPr fontId="3"/>
  </si>
  <si>
    <t>※上記で算出された交付金を人数で割った数値</t>
    <rPh sb="1" eb="3">
      <t>ジョウキ</t>
    </rPh>
    <rPh sb="4" eb="6">
      <t>サンシュツ</t>
    </rPh>
    <rPh sb="9" eb="12">
      <t>コウフキン</t>
    </rPh>
    <rPh sb="13" eb="15">
      <t>ニンズウ</t>
    </rPh>
    <rPh sb="16" eb="17">
      <t>ワ</t>
    </rPh>
    <rPh sb="19" eb="21">
      <t>スウチ</t>
    </rPh>
    <phoneticPr fontId="3"/>
  </si>
  <si>
    <t>●目安として活用してください。</t>
    <rPh sb="1" eb="3">
      <t>メヤス</t>
    </rPh>
    <rPh sb="6" eb="8">
      <t>カツヨウ</t>
    </rPh>
    <phoneticPr fontId="3"/>
  </si>
  <si>
    <t>処遇改善加算
（Ⅰ～Ⅲ）</t>
    <rPh sb="0" eb="2">
      <t>ショグウ</t>
    </rPh>
    <rPh sb="2" eb="4">
      <t>カイゼン</t>
    </rPh>
    <rPh sb="4" eb="6">
      <t>カサン</t>
    </rPh>
    <phoneticPr fontId="3"/>
  </si>
  <si>
    <t>特定処遇改善加算
（Ⅰ～Ⅱ）</t>
    <rPh sb="0" eb="2">
      <t>トクテイ</t>
    </rPh>
    <rPh sb="2" eb="4">
      <t>ショグウ</t>
    </rPh>
    <rPh sb="4" eb="6">
      <t>カイゼン</t>
    </rPh>
    <rPh sb="6" eb="8">
      <t>カサン</t>
    </rPh>
    <phoneticPr fontId="3"/>
  </si>
  <si>
    <t>←施設サービス</t>
    <rPh sb="1" eb="3">
      <t>シセツ</t>
    </rPh>
    <phoneticPr fontId="3"/>
  </si>
  <si>
    <t>←通所リハ</t>
    <rPh sb="1" eb="3">
      <t>ツウショ</t>
    </rPh>
    <phoneticPr fontId="3"/>
  </si>
  <si>
    <t>介護職員</t>
    <rPh sb="0" eb="2">
      <t>カイゴ</t>
    </rPh>
    <rPh sb="2" eb="3">
      <t>ショク</t>
    </rPh>
    <rPh sb="3" eb="4">
      <t>イン</t>
    </rPh>
    <phoneticPr fontId="3"/>
  </si>
  <si>
    <t>他の職員</t>
    <rPh sb="0" eb="1">
      <t>タ</t>
    </rPh>
    <rPh sb="2" eb="4">
      <t>ショクイン</t>
    </rPh>
    <phoneticPr fontId="3"/>
  </si>
  <si>
    <t>職種</t>
    <rPh sb="0" eb="2">
      <t>ショクシュ</t>
    </rPh>
    <phoneticPr fontId="3"/>
  </si>
  <si>
    <t>分配率（％）</t>
    <rPh sb="0" eb="2">
      <t>ブンパイ</t>
    </rPh>
    <rPh sb="2" eb="3">
      <t>リツ</t>
    </rPh>
    <phoneticPr fontId="3"/>
  </si>
  <si>
    <t>全サービス</t>
    <rPh sb="0" eb="1">
      <t>ゼン</t>
    </rPh>
    <phoneticPr fontId="3"/>
  </si>
  <si>
    <t>（円）</t>
    <rPh sb="1" eb="2">
      <t>エン</t>
    </rPh>
    <phoneticPr fontId="3"/>
  </si>
  <si>
    <t>賞与・一時金</t>
    <rPh sb="0" eb="2">
      <t>ショウヨ</t>
    </rPh>
    <rPh sb="3" eb="6">
      <t>イチジキン</t>
    </rPh>
    <phoneticPr fontId="3"/>
  </si>
  <si>
    <t>ベースアップ分</t>
    <rPh sb="6" eb="7">
      <t>ブン</t>
    </rPh>
    <phoneticPr fontId="3"/>
  </si>
  <si>
    <t>割合（分数）</t>
    <rPh sb="0" eb="2">
      <t>ワリアイ</t>
    </rPh>
    <rPh sb="3" eb="5">
      <t>ブンスウ</t>
    </rPh>
    <phoneticPr fontId="3"/>
  </si>
  <si>
    <t>↑分数入力</t>
    <rPh sb="1" eb="3">
      <t>ブンスウ</t>
    </rPh>
    <rPh sb="3" eb="5">
      <t>ニュウリョク</t>
    </rPh>
    <phoneticPr fontId="3"/>
  </si>
  <si>
    <t>↑％入力</t>
    <rPh sb="2" eb="4">
      <t>ニュウリョク</t>
    </rPh>
    <phoneticPr fontId="3"/>
  </si>
  <si>
    <t>全サービス割合金</t>
    <rPh sb="0" eb="1">
      <t>ゼン</t>
    </rPh>
    <rPh sb="5" eb="7">
      <t>ワリアイ</t>
    </rPh>
    <rPh sb="7" eb="8">
      <t>キン</t>
    </rPh>
    <phoneticPr fontId="3"/>
  </si>
  <si>
    <t>全サービス分配金</t>
    <rPh sb="0" eb="1">
      <t>ゼン</t>
    </rPh>
    <rPh sb="5" eb="7">
      <t>ブンパイ</t>
    </rPh>
    <rPh sb="7" eb="8">
      <t>キン</t>
    </rPh>
    <phoneticPr fontId="3"/>
  </si>
  <si>
    <t>職員一人当たり</t>
    <rPh sb="0" eb="2">
      <t>ショクイン</t>
    </rPh>
    <rPh sb="2" eb="4">
      <t>ヒトリ</t>
    </rPh>
    <rPh sb="4" eb="5">
      <t>ア</t>
    </rPh>
    <phoneticPr fontId="3"/>
  </si>
  <si>
    <t>職員１人当り（円）</t>
    <rPh sb="4" eb="5">
      <t>アタ</t>
    </rPh>
    <rPh sb="7" eb="8">
      <t>エン</t>
    </rPh>
    <phoneticPr fontId="3"/>
  </si>
  <si>
    <t>職員数（人）</t>
    <rPh sb="0" eb="2">
      <t>ショクイン</t>
    </rPh>
    <rPh sb="2" eb="3">
      <t>スウ</t>
    </rPh>
    <rPh sb="4" eb="5">
      <t>ゼンジン</t>
    </rPh>
    <phoneticPr fontId="3"/>
  </si>
  <si>
    <t>※用語については、定めはございません。</t>
    <rPh sb="1" eb="3">
      <t>ヨウゴ</t>
    </rPh>
    <rPh sb="9" eb="10">
      <t>サダ</t>
    </rPh>
    <phoneticPr fontId="3"/>
  </si>
  <si>
    <t>●月レセプト分</t>
    <rPh sb="1" eb="2">
      <t>ガツ</t>
    </rPh>
    <rPh sb="6" eb="7">
      <t>ブン</t>
    </rPh>
    <phoneticPr fontId="3"/>
  </si>
  <si>
    <t>◎対象の欄が　　　　　　　の項目は直接入力下さい。対象の欄が　　　　　　　　の項目は選択することができます。</t>
    <rPh sb="1" eb="3">
      <t>タイショウ</t>
    </rPh>
    <rPh sb="4" eb="5">
      <t>ラン</t>
    </rPh>
    <rPh sb="14" eb="16">
      <t>コウモク</t>
    </rPh>
    <rPh sb="17" eb="19">
      <t>チョクセツ</t>
    </rPh>
    <rPh sb="19" eb="21">
      <t>ニュウリョク</t>
    </rPh>
    <rPh sb="21" eb="22">
      <t>クダ</t>
    </rPh>
    <rPh sb="42" eb="44">
      <t>センタク</t>
    </rPh>
    <phoneticPr fontId="5"/>
  </si>
  <si>
    <t>算定無し</t>
    <rPh sb="0" eb="2">
      <t>サンテイ</t>
    </rPh>
    <rPh sb="2" eb="3">
      <t>ナ</t>
    </rPh>
    <phoneticPr fontId="3"/>
  </si>
  <si>
    <t>【新設】処遇改善加算</t>
    <rPh sb="1" eb="3">
      <t>シンセツ</t>
    </rPh>
    <rPh sb="4" eb="6">
      <t>ショグウ</t>
    </rPh>
    <rPh sb="6" eb="8">
      <t>カイゼン</t>
    </rPh>
    <rPh sb="8" eb="10">
      <t>カサン</t>
    </rPh>
    <phoneticPr fontId="3"/>
  </si>
  <si>
    <t>処遇改善加算
（単位）</t>
    <rPh sb="0" eb="2">
      <t>ショグウ</t>
    </rPh>
    <rPh sb="2" eb="4">
      <t>カイゼン</t>
    </rPh>
    <rPh sb="4" eb="6">
      <t>カサン</t>
    </rPh>
    <rPh sb="8" eb="10">
      <t>タンイ</t>
    </rPh>
    <phoneticPr fontId="3"/>
  </si>
  <si>
    <t>特定処遇改善加算
（単位）</t>
    <rPh sb="0" eb="2">
      <t>トクテイ</t>
    </rPh>
    <rPh sb="2" eb="4">
      <t>ショグウ</t>
    </rPh>
    <rPh sb="4" eb="6">
      <t>カイゼン</t>
    </rPh>
    <rPh sb="6" eb="8">
      <t>カサン</t>
    </rPh>
    <rPh sb="10" eb="12">
      <t>タンイ</t>
    </rPh>
    <phoneticPr fontId="3"/>
  </si>
  <si>
    <t>【新設】処遇改善加算
（単位）</t>
    <rPh sb="1" eb="3">
      <t>シンセツ</t>
    </rPh>
    <rPh sb="4" eb="6">
      <t>ショグウ</t>
    </rPh>
    <rPh sb="6" eb="8">
      <t>カイゼン</t>
    </rPh>
    <rPh sb="8" eb="10">
      <t>カサン</t>
    </rPh>
    <rPh sb="12" eb="14">
      <t>タンイ</t>
    </rPh>
    <phoneticPr fontId="3"/>
  </si>
  <si>
    <t>【新設】処遇改善加算
（円）</t>
    <rPh sb="1" eb="3">
      <t>シンセツ</t>
    </rPh>
    <rPh sb="4" eb="6">
      <t>ショグウ</t>
    </rPh>
    <rPh sb="6" eb="8">
      <t>カイゼン</t>
    </rPh>
    <rPh sb="8" eb="10">
      <t>カサン</t>
    </rPh>
    <rPh sb="12" eb="13">
      <t>エン</t>
    </rPh>
    <phoneticPr fontId="3"/>
  </si>
  <si>
    <t>【新設】処遇改善加算</t>
    <rPh sb="1" eb="3">
      <t>シンセツ</t>
    </rPh>
    <rPh sb="4" eb="6">
      <t>ショグウ</t>
    </rPh>
    <rPh sb="6" eb="8">
      <t>カイゼン</t>
    </rPh>
    <rPh sb="8" eb="10">
      <t>カサン</t>
    </rPh>
    <phoneticPr fontId="3"/>
  </si>
  <si>
    <t>【新設】処遇改善加算
（円）</t>
    <rPh sb="1" eb="3">
      <t>シンセツ</t>
    </rPh>
    <rPh sb="4" eb="6">
      <t>ショグウ</t>
    </rPh>
    <rPh sb="6" eb="8">
      <t>カイゼン</t>
    </rPh>
    <rPh sb="8" eb="10">
      <t>カサン</t>
    </rPh>
    <rPh sb="12" eb="13">
      <t>エン</t>
    </rPh>
    <phoneticPr fontId="3"/>
  </si>
  <si>
    <t>加算</t>
    <rPh sb="0" eb="2">
      <t>カサン</t>
    </rPh>
    <phoneticPr fontId="3"/>
  </si>
  <si>
    <r>
      <t>→総単位数：基本報酬＋加算</t>
    </r>
    <r>
      <rPr>
        <sz val="11"/>
        <color rgb="FFFF0000"/>
        <rFont val="游ゴシック"/>
        <family val="3"/>
        <charset val="128"/>
        <scheme val="minor"/>
      </rPr>
      <t>（（特定）処遇改善加算を除く</t>
    </r>
    <r>
      <rPr>
        <sz val="11"/>
        <color theme="1"/>
        <rFont val="游ゴシック"/>
        <family val="2"/>
        <charset val="128"/>
        <scheme val="minor"/>
      </rPr>
      <t>）の合計</t>
    </r>
    <phoneticPr fontId="3"/>
  </si>
  <si>
    <t>→参考として掲載、目安の値に影響なし</t>
    <rPh sb="1" eb="3">
      <t>サンコウ</t>
    </rPh>
    <rPh sb="6" eb="8">
      <t>ケイサイ</t>
    </rPh>
    <rPh sb="9" eb="11">
      <t>メヤス</t>
    </rPh>
    <rPh sb="12" eb="13">
      <t>アタイ</t>
    </rPh>
    <rPh sb="14" eb="16">
      <t>エイキョウ</t>
    </rPh>
    <phoneticPr fontId="3"/>
  </si>
  <si>
    <r>
      <t xml:space="preserve">【新設】介護職員等ベースアップ等支援加算　シュミレーター　（2.28時点）
</t>
    </r>
    <r>
      <rPr>
        <sz val="11"/>
        <color rgb="FFFF0000"/>
        <rFont val="ＭＳ Ｐゴシック"/>
        <family val="3"/>
        <charset val="128"/>
      </rPr>
      <t>令和4月10月以降</t>
    </r>
    <rPh sb="1" eb="3">
      <t>シンセツ</t>
    </rPh>
    <rPh sb="4" eb="6">
      <t>カイゴ</t>
    </rPh>
    <rPh sb="6" eb="8">
      <t>ショクイン</t>
    </rPh>
    <rPh sb="8" eb="9">
      <t>トウ</t>
    </rPh>
    <rPh sb="15" eb="16">
      <t>トウ</t>
    </rPh>
    <rPh sb="16" eb="18">
      <t>シエン</t>
    </rPh>
    <rPh sb="18" eb="20">
      <t>カサン</t>
    </rPh>
    <rPh sb="38" eb="40">
      <t>レイワ</t>
    </rPh>
    <rPh sb="41" eb="42">
      <t>ガツ</t>
    </rPh>
    <rPh sb="44" eb="45">
      <t>ガツ</t>
    </rPh>
    <rPh sb="45" eb="47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</si>
</sst>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Protection="1">
      <alignment vertical="center"/>
    </xf>
    <xf numFmtId="38" fontId="6" fillId="0" borderId="0" xfId="1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8" fontId="8" fillId="0" borderId="3" xfId="1" applyFont="1" applyBorder="1">
      <alignment vertical="center"/>
    </xf>
    <xf numFmtId="38" fontId="8" fillId="0" borderId="10" xfId="1" applyFont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/>
    </xf>
    <xf numFmtId="38" fontId="9" fillId="0" borderId="9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8" fillId="0" borderId="0" xfId="1" applyFont="1" applyBorder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2" fontId="8" fillId="2" borderId="1" xfId="0" applyNumberFormat="1" applyFont="1" applyFill="1" applyBorder="1" applyAlignment="1">
      <alignment horizontal="center" vertical="center"/>
    </xf>
    <xf numFmtId="12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38" fontId="8" fillId="0" borderId="12" xfId="1" applyFont="1" applyBorder="1">
      <alignment vertical="center"/>
    </xf>
    <xf numFmtId="38" fontId="8" fillId="0" borderId="19" xfId="1" applyFont="1" applyBorder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38" fontId="9" fillId="0" borderId="6" xfId="1" applyFont="1" applyBorder="1">
      <alignment vertical="center"/>
    </xf>
    <xf numFmtId="38" fontId="9" fillId="0" borderId="20" xfId="1" applyFont="1" applyBorder="1">
      <alignment vertical="center"/>
    </xf>
    <xf numFmtId="0" fontId="0" fillId="0" borderId="21" xfId="0" applyBorder="1">
      <alignment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9" fontId="8" fillId="2" borderId="3" xfId="2" applyFont="1" applyFill="1" applyBorder="1" applyAlignment="1">
      <alignment horizontal="center" vertical="center"/>
    </xf>
    <xf numFmtId="9" fontId="8" fillId="2" borderId="4" xfId="2" applyFont="1" applyFill="1" applyBorder="1" applyAlignment="1">
      <alignment horizontal="center" vertical="center"/>
    </xf>
    <xf numFmtId="9" fontId="8" fillId="2" borderId="5" xfId="2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8" fillId="0" borderId="3" xfId="2" applyFont="1" applyFill="1" applyBorder="1" applyAlignment="1">
      <alignment horizontal="center" vertical="center"/>
    </xf>
    <xf numFmtId="9" fontId="8" fillId="0" borderId="4" xfId="2" applyFont="1" applyFill="1" applyBorder="1" applyAlignment="1">
      <alignment horizontal="center" vertical="center"/>
    </xf>
    <xf numFmtId="9" fontId="8" fillId="0" borderId="5" xfId="2" applyFont="1" applyFill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57150</xdr:rowOff>
    </xdr:from>
    <xdr:to>
      <xdr:col>1</xdr:col>
      <xdr:colOff>419100</xdr:colOff>
      <xdr:row>3</xdr:row>
      <xdr:rowOff>180975</xdr:rowOff>
    </xdr:to>
    <xdr:sp macro="" textlink="">
      <xdr:nvSpPr>
        <xdr:cNvPr id="3" name="Rectangle 1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90600" y="771525"/>
          <a:ext cx="3905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276225</xdr:colOff>
      <xdr:row>3</xdr:row>
      <xdr:rowOff>57151</xdr:rowOff>
    </xdr:from>
    <xdr:to>
      <xdr:col>3</xdr:col>
      <xdr:colOff>733425</xdr:colOff>
      <xdr:row>3</xdr:row>
      <xdr:rowOff>171451</xdr:rowOff>
    </xdr:to>
    <xdr:sp macro="" textlink="">
      <xdr:nvSpPr>
        <xdr:cNvPr id="4" name="Rectangle 1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924300" y="771526"/>
          <a:ext cx="457200" cy="114300"/>
        </a:xfrm>
        <a:prstGeom prst="rect">
          <a:avLst/>
        </a:prstGeom>
        <a:solidFill>
          <a:srgbClr val="FFC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zoomScaleNormal="100" workbookViewId="0">
      <selection activeCell="L34" sqref="L34"/>
    </sheetView>
  </sheetViews>
  <sheetFormatPr defaultRowHeight="18.75" x14ac:dyDescent="0.4"/>
  <cols>
    <col min="1" max="1" width="12.625" customWidth="1"/>
    <col min="2" max="8" width="17.625" customWidth="1"/>
  </cols>
  <sheetData>
    <row r="1" spans="1:23" x14ac:dyDescent="0.4">
      <c r="A1" s="81" t="s">
        <v>60</v>
      </c>
      <c r="B1" s="82"/>
      <c r="C1" s="82"/>
      <c r="D1" s="82"/>
      <c r="E1" s="82"/>
      <c r="F1" s="82"/>
      <c r="G1" s="82"/>
      <c r="H1" s="87" t="s">
        <v>47</v>
      </c>
    </row>
    <row r="2" spans="1:23" x14ac:dyDescent="0.4">
      <c r="A2" s="82"/>
      <c r="B2" s="82"/>
      <c r="C2" s="82"/>
      <c r="D2" s="82"/>
      <c r="E2" s="82"/>
      <c r="F2" s="82"/>
      <c r="G2" s="82"/>
      <c r="H2" s="87"/>
    </row>
    <row r="3" spans="1:23" x14ac:dyDescent="0.4">
      <c r="A3" s="1"/>
      <c r="B3" s="1"/>
      <c r="C3" s="1"/>
      <c r="D3" s="1"/>
      <c r="E3" s="1"/>
      <c r="F3" s="1"/>
      <c r="H3" s="1"/>
    </row>
    <row r="4" spans="1:23" s="8" customFormat="1" ht="18" customHeight="1" x14ac:dyDescent="0.4">
      <c r="A4" s="2" t="s">
        <v>48</v>
      </c>
      <c r="B4" s="3"/>
      <c r="C4" s="3"/>
      <c r="D4" s="3"/>
      <c r="E4" s="4"/>
      <c r="F4" s="5"/>
      <c r="G4" s="6"/>
      <c r="H4" s="4"/>
      <c r="I4" s="3"/>
      <c r="J4" s="7"/>
      <c r="K4" s="7"/>
      <c r="L4" s="3"/>
      <c r="M4" s="3"/>
      <c r="N4" s="3"/>
      <c r="Q4" s="4"/>
      <c r="R4" s="9"/>
      <c r="S4" s="4"/>
      <c r="T4" s="4"/>
      <c r="U4" s="7"/>
      <c r="V4" s="4"/>
      <c r="W4" s="4"/>
    </row>
    <row r="5" spans="1:23" s="8" customFormat="1" ht="18" customHeight="1" x14ac:dyDescent="0.4">
      <c r="A5" s="86" t="s">
        <v>23</v>
      </c>
      <c r="B5" s="86"/>
      <c r="C5" s="86"/>
      <c r="D5" s="86"/>
      <c r="E5" s="86"/>
      <c r="F5" s="86"/>
      <c r="G5" s="86"/>
      <c r="H5" s="86"/>
      <c r="I5" s="3"/>
      <c r="J5" s="7"/>
      <c r="K5" s="7"/>
      <c r="L5" s="3"/>
      <c r="M5" s="3"/>
      <c r="N5" s="3"/>
      <c r="Q5" s="4"/>
      <c r="R5" s="9"/>
      <c r="S5" s="4"/>
      <c r="T5" s="4"/>
      <c r="U5" s="7"/>
      <c r="V5" s="4"/>
      <c r="W5" s="4"/>
    </row>
    <row r="6" spans="1:23" s="8" customFormat="1" ht="18" customHeight="1" x14ac:dyDescent="0.4">
      <c r="A6" s="86"/>
      <c r="B6" s="86"/>
      <c r="C6" s="86"/>
      <c r="D6" s="86"/>
      <c r="E6" s="86"/>
      <c r="F6" s="86"/>
      <c r="G6" s="86"/>
      <c r="H6" s="86"/>
      <c r="I6" s="3"/>
      <c r="J6" s="7"/>
      <c r="K6" s="7"/>
      <c r="L6" s="3"/>
      <c r="M6" s="3"/>
      <c r="N6" s="3"/>
      <c r="Q6" s="4"/>
      <c r="R6" s="9"/>
      <c r="S6" s="4"/>
      <c r="T6" s="4"/>
      <c r="U6" s="7"/>
      <c r="V6" s="4"/>
      <c r="W6" s="4"/>
    </row>
    <row r="7" spans="1:23" x14ac:dyDescent="0.4">
      <c r="A7" s="10"/>
      <c r="B7" s="11"/>
      <c r="C7" s="10"/>
    </row>
    <row r="8" spans="1:23" ht="30" customHeight="1" x14ac:dyDescent="0.4">
      <c r="A8" s="79" t="s">
        <v>2</v>
      </c>
      <c r="B8" s="12" t="s">
        <v>8</v>
      </c>
      <c r="C8" s="16"/>
      <c r="D8" s="34" t="s">
        <v>28</v>
      </c>
      <c r="E8" s="34"/>
      <c r="F8" s="16"/>
      <c r="G8" s="35" t="s">
        <v>29</v>
      </c>
    </row>
    <row r="9" spans="1:23" ht="30" customHeight="1" x14ac:dyDescent="0.4">
      <c r="A9" s="80"/>
      <c r="B9" s="22" t="s">
        <v>7</v>
      </c>
      <c r="C9" s="22" t="s">
        <v>0</v>
      </c>
      <c r="D9" s="22" t="s">
        <v>3</v>
      </c>
      <c r="E9" s="22" t="s">
        <v>4</v>
      </c>
      <c r="F9" s="22" t="s">
        <v>5</v>
      </c>
      <c r="G9" s="22" t="s">
        <v>6</v>
      </c>
    </row>
    <row r="10" spans="1:23" ht="30" customHeight="1" x14ac:dyDescent="0.4">
      <c r="A10" s="80"/>
      <c r="B10" s="23" t="s">
        <v>26</v>
      </c>
      <c r="C10" s="17" t="s">
        <v>9</v>
      </c>
      <c r="D10" s="17" t="s">
        <v>9</v>
      </c>
      <c r="E10" s="17" t="s">
        <v>9</v>
      </c>
      <c r="F10" s="17" t="s">
        <v>9</v>
      </c>
      <c r="G10" s="17" t="s">
        <v>9</v>
      </c>
    </row>
    <row r="11" spans="1:23" ht="30" customHeight="1" x14ac:dyDescent="0.4">
      <c r="A11" s="80"/>
      <c r="B11" s="23" t="s">
        <v>27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</row>
    <row r="12" spans="1:23" ht="30" customHeight="1" x14ac:dyDescent="0.4">
      <c r="A12" s="80"/>
      <c r="B12" s="23" t="s">
        <v>50</v>
      </c>
      <c r="C12" s="17" t="s">
        <v>50</v>
      </c>
      <c r="D12" s="17" t="s">
        <v>55</v>
      </c>
      <c r="E12" s="17" t="s">
        <v>55</v>
      </c>
      <c r="F12" s="17" t="s">
        <v>55</v>
      </c>
      <c r="G12" s="17" t="s">
        <v>55</v>
      </c>
    </row>
    <row r="13" spans="1:23" ht="16.5" customHeight="1" x14ac:dyDescent="0.4">
      <c r="A13" s="13"/>
      <c r="B13" s="13"/>
      <c r="C13" s="15"/>
      <c r="D13" s="14"/>
      <c r="E13" s="14"/>
      <c r="F13" s="14"/>
      <c r="G13" s="14"/>
    </row>
    <row r="14" spans="1:23" ht="19.5" customHeight="1" x14ac:dyDescent="0.4">
      <c r="A14" s="83" t="s">
        <v>57</v>
      </c>
      <c r="B14" s="44" t="s">
        <v>7</v>
      </c>
      <c r="C14" s="44" t="s">
        <v>0</v>
      </c>
      <c r="D14" s="44" t="s">
        <v>3</v>
      </c>
      <c r="E14" s="44" t="s">
        <v>4</v>
      </c>
      <c r="F14" s="44" t="s">
        <v>5</v>
      </c>
      <c r="G14" s="44" t="s">
        <v>6</v>
      </c>
    </row>
    <row r="15" spans="1:23" ht="30" customHeight="1" x14ac:dyDescent="0.4">
      <c r="A15" s="84"/>
      <c r="B15" s="18" t="s">
        <v>1</v>
      </c>
      <c r="C15" s="20"/>
      <c r="D15" s="20"/>
      <c r="E15" s="20"/>
      <c r="F15" s="20"/>
      <c r="G15" s="20"/>
      <c r="H15" t="s">
        <v>58</v>
      </c>
    </row>
    <row r="16" spans="1:23" ht="30" customHeight="1" x14ac:dyDescent="0.4">
      <c r="A16" s="84"/>
      <c r="B16" s="45" t="s">
        <v>51</v>
      </c>
      <c r="C16" s="21">
        <f>IF(C10="処遇改善加算Ⅰ",Sheet2!C2,IF(C10="処遇改善加算Ⅱ",Sheet2!C3,IF(C10="処遇改善加算Ⅲ",Sheet2!C4)))</f>
        <v>0</v>
      </c>
      <c r="D16" s="21">
        <f>IF(D10="処遇改善加算Ⅰ",Sheet2!D2,IF(D10="処遇改善加算Ⅱ",Sheet2!D3,IF(D10="処遇改善加算Ⅲ",Sheet2!D4)))</f>
        <v>0</v>
      </c>
      <c r="E16" s="21">
        <f>IF(E10="処遇改善加算Ⅰ",Sheet2!E2,IF(E10="処遇改善加算Ⅱ",Sheet2!E3,IF(E10="処遇改善加算Ⅲ",Sheet2!E4)))</f>
        <v>0</v>
      </c>
      <c r="F16" s="21">
        <f>IF(F10="処遇改善加算Ⅰ",Sheet2!F2,IF(F10="処遇改善加算Ⅱ",Sheet2!F3,IF(F10="処遇改善加算Ⅲ",Sheet2!F4)))</f>
        <v>0</v>
      </c>
      <c r="G16" s="21">
        <f>IF(G10="処遇改善加算Ⅰ",Sheet2!G2,IF(G10="処遇改善加算Ⅱ",Sheet2!G3,IF(G10="処遇改善加算Ⅲ",Sheet2!G4)))</f>
        <v>0</v>
      </c>
      <c r="H16" t="s">
        <v>59</v>
      </c>
    </row>
    <row r="17" spans="1:8" ht="30" customHeight="1" thickBot="1" x14ac:dyDescent="0.45">
      <c r="A17" s="84"/>
      <c r="B17" s="47" t="s">
        <v>52</v>
      </c>
      <c r="C17" s="25">
        <f>IF(C11="特定処遇改善加算Ⅰ",Sheet2!C8,IF(C11="特定処遇改善加算Ⅱ",Sheet2!C9))</f>
        <v>0</v>
      </c>
      <c r="D17" s="25">
        <f>IF(D11="特定処遇改善加算Ⅰ",Sheet2!D8,IF(D11="特定処遇改善加算Ⅱ",Sheet2!D9))</f>
        <v>0</v>
      </c>
      <c r="E17" s="25">
        <f>IF(E11="特定処遇改善加算Ⅰ",Sheet2!E8,IF(E11="特定処遇改善加算Ⅱ",Sheet2!E9))</f>
        <v>0</v>
      </c>
      <c r="F17" s="25">
        <f>IF(F11="特定処遇改善加算Ⅰ",Sheet2!F8,IF(F11="特定処遇改善加算Ⅱ",Sheet2!F9))</f>
        <v>0</v>
      </c>
      <c r="G17" s="25">
        <f>IF(G11="特定処遇改善加算Ⅰ",Sheet2!G8,IF(G11="特定処遇改善加算Ⅱ",Sheet2!G9))</f>
        <v>0</v>
      </c>
      <c r="H17" t="s">
        <v>59</v>
      </c>
    </row>
    <row r="18" spans="1:8" ht="30" customHeight="1" x14ac:dyDescent="0.4">
      <c r="A18" s="85"/>
      <c r="B18" s="48" t="s">
        <v>53</v>
      </c>
      <c r="C18" s="49">
        <f>IF(C12="【新設】処遇改善加算",Sheet2!C12,IF(C12="算定無し",Sheet2!C13))</f>
        <v>0</v>
      </c>
      <c r="D18" s="49">
        <f>IF(D12="【新設】処遇改善加算",Sheet2!D12,IF(D12="算定無し",Sheet2!D13))</f>
        <v>0</v>
      </c>
      <c r="E18" s="49">
        <f>IF(E12="【新設】処遇改善加算",Sheet2!E12,IF(E12="算定無し",Sheet2!E13))</f>
        <v>0</v>
      </c>
      <c r="F18" s="49">
        <f>IF(F12="【新設】処遇改善加算",Sheet2!F12,IF(F12="算定無し",Sheet2!F13))</f>
        <v>0</v>
      </c>
      <c r="G18" s="50">
        <f>IF(G12="【新設】処遇改善加算",Sheet2!G12,IF(G12="算定無し",Sheet2!G13))</f>
        <v>0</v>
      </c>
    </row>
    <row r="19" spans="1:8" ht="30" customHeight="1" thickBot="1" x14ac:dyDescent="0.45">
      <c r="A19" s="85"/>
      <c r="B19" s="51" t="s">
        <v>54</v>
      </c>
      <c r="C19" s="52">
        <f>C18*C8</f>
        <v>0</v>
      </c>
      <c r="D19" s="52">
        <f>D18*C8</f>
        <v>0</v>
      </c>
      <c r="E19" s="52">
        <f>E18*C8</f>
        <v>0</v>
      </c>
      <c r="F19" s="52">
        <f>F18*F8</f>
        <v>0</v>
      </c>
      <c r="G19" s="53">
        <f>G18*F8</f>
        <v>0</v>
      </c>
    </row>
    <row r="20" spans="1:8" ht="15" customHeight="1" thickBot="1" x14ac:dyDescent="0.45">
      <c r="A20" s="13"/>
      <c r="B20" s="46"/>
      <c r="C20" s="30"/>
      <c r="D20" s="30"/>
      <c r="E20" s="30"/>
      <c r="F20" s="30"/>
      <c r="G20" s="30"/>
    </row>
    <row r="21" spans="1:8" ht="21" customHeight="1" x14ac:dyDescent="0.4">
      <c r="A21" s="13"/>
      <c r="B21" s="31" t="s">
        <v>7</v>
      </c>
      <c r="C21" s="88" t="s">
        <v>18</v>
      </c>
      <c r="D21" s="88"/>
      <c r="E21" s="88" t="s">
        <v>19</v>
      </c>
      <c r="F21" s="89"/>
      <c r="G21" s="27" t="s">
        <v>34</v>
      </c>
    </row>
    <row r="22" spans="1:8" ht="30" customHeight="1" thickBot="1" x14ac:dyDescent="0.45">
      <c r="A22" s="13"/>
      <c r="B22" s="55" t="s">
        <v>56</v>
      </c>
      <c r="C22" s="75">
        <f>C19+D19+E19</f>
        <v>0</v>
      </c>
      <c r="D22" s="75"/>
      <c r="E22" s="75">
        <f>F19+G19</f>
        <v>0</v>
      </c>
      <c r="F22" s="76"/>
      <c r="G22" s="29">
        <f>C22+E22</f>
        <v>0</v>
      </c>
    </row>
    <row r="23" spans="1:8" ht="20.25" customHeight="1" x14ac:dyDescent="0.4">
      <c r="B23" s="19"/>
      <c r="C23" s="54"/>
    </row>
    <row r="24" spans="1:8" ht="8.25" customHeight="1" x14ac:dyDescent="0.4">
      <c r="B24" s="19"/>
    </row>
    <row r="25" spans="1:8" ht="30" customHeight="1" x14ac:dyDescent="0.4">
      <c r="A25" s="10" t="s">
        <v>25</v>
      </c>
      <c r="B25" s="10"/>
      <c r="C25" s="10"/>
      <c r="D25" s="10"/>
      <c r="E25" s="10"/>
      <c r="F25" s="10"/>
      <c r="G25" s="24" t="s">
        <v>20</v>
      </c>
    </row>
    <row r="26" spans="1:8" ht="19.5" customHeight="1" x14ac:dyDescent="0.4">
      <c r="A26" s="84" t="s">
        <v>17</v>
      </c>
      <c r="B26" s="22" t="s">
        <v>7</v>
      </c>
      <c r="C26" s="22" t="s">
        <v>0</v>
      </c>
      <c r="D26" s="22" t="s">
        <v>3</v>
      </c>
      <c r="E26" s="22" t="s">
        <v>4</v>
      </c>
      <c r="F26" s="22" t="s">
        <v>5</v>
      </c>
      <c r="G26" s="22" t="s">
        <v>6</v>
      </c>
    </row>
    <row r="27" spans="1:8" ht="30" customHeight="1" x14ac:dyDescent="0.4">
      <c r="A27" s="84"/>
      <c r="B27" s="23" t="s">
        <v>14</v>
      </c>
      <c r="C27" s="21">
        <f>C19*2/3</f>
        <v>0</v>
      </c>
      <c r="D27" s="21">
        <f>D19*2/3</f>
        <v>0</v>
      </c>
      <c r="E27" s="21">
        <f>E19*2/3</f>
        <v>0</v>
      </c>
      <c r="F27" s="21">
        <f>F19*2/3</f>
        <v>0</v>
      </c>
      <c r="G27" s="21">
        <f>G19*2/3</f>
        <v>0</v>
      </c>
    </row>
    <row r="28" spans="1:8" ht="30" customHeight="1" thickBot="1" x14ac:dyDescent="0.45">
      <c r="A28" s="84"/>
      <c r="B28" s="23" t="s">
        <v>15</v>
      </c>
      <c r="C28" s="21">
        <f>C19*1/3</f>
        <v>0</v>
      </c>
      <c r="D28" s="21">
        <f>D19*1/3</f>
        <v>0</v>
      </c>
      <c r="E28" s="21">
        <f>E19*1/3</f>
        <v>0</v>
      </c>
      <c r="F28" s="21">
        <f>F19*1/3</f>
        <v>0</v>
      </c>
      <c r="G28" s="25">
        <f>G19*1/3</f>
        <v>0</v>
      </c>
    </row>
    <row r="29" spans="1:8" ht="21.75" customHeight="1" x14ac:dyDescent="0.4">
      <c r="A29" s="84"/>
      <c r="B29" s="22" t="s">
        <v>7</v>
      </c>
      <c r="C29" s="77" t="s">
        <v>18</v>
      </c>
      <c r="D29" s="77"/>
      <c r="E29" s="77" t="s">
        <v>19</v>
      </c>
      <c r="F29" s="78"/>
      <c r="G29" s="27" t="s">
        <v>34</v>
      </c>
    </row>
    <row r="30" spans="1:8" ht="30" customHeight="1" x14ac:dyDescent="0.4">
      <c r="A30" s="84"/>
      <c r="B30" s="23" t="s">
        <v>14</v>
      </c>
      <c r="C30" s="71">
        <f>C27+D27+E27</f>
        <v>0</v>
      </c>
      <c r="D30" s="71"/>
      <c r="E30" s="71">
        <f>F27+G27</f>
        <v>0</v>
      </c>
      <c r="F30" s="72"/>
      <c r="G30" s="28">
        <f>C30+E30</f>
        <v>0</v>
      </c>
    </row>
    <row r="31" spans="1:8" ht="30" customHeight="1" thickBot="1" x14ac:dyDescent="0.45">
      <c r="A31" s="84"/>
      <c r="B31" s="23" t="s">
        <v>15</v>
      </c>
      <c r="C31" s="71">
        <f>C28+D28+E28</f>
        <v>0</v>
      </c>
      <c r="D31" s="71"/>
      <c r="E31" s="71">
        <f>F28+G28</f>
        <v>0</v>
      </c>
      <c r="F31" s="72"/>
      <c r="G31" s="29">
        <f>C31+E31</f>
        <v>0</v>
      </c>
    </row>
    <row r="32" spans="1:8" ht="20.25" customHeight="1" x14ac:dyDescent="0.4">
      <c r="B32" s="10" t="s">
        <v>16</v>
      </c>
    </row>
    <row r="33" spans="1:8" ht="21.75" customHeight="1" thickBot="1" x14ac:dyDescent="0.45">
      <c r="G33" s="24"/>
    </row>
    <row r="34" spans="1:8" ht="21.75" customHeight="1" x14ac:dyDescent="0.4">
      <c r="A34" s="84" t="s">
        <v>21</v>
      </c>
      <c r="B34" s="22" t="s">
        <v>7</v>
      </c>
      <c r="C34" s="77" t="s">
        <v>18</v>
      </c>
      <c r="D34" s="77"/>
      <c r="E34" s="77" t="s">
        <v>19</v>
      </c>
      <c r="F34" s="78"/>
      <c r="G34" s="27" t="s">
        <v>34</v>
      </c>
    </row>
    <row r="35" spans="1:8" ht="30" customHeight="1" x14ac:dyDescent="0.4">
      <c r="A35" s="84"/>
      <c r="B35" s="18" t="s">
        <v>22</v>
      </c>
      <c r="C35" s="73">
        <v>0</v>
      </c>
      <c r="D35" s="73"/>
      <c r="E35" s="73">
        <v>0</v>
      </c>
      <c r="F35" s="74"/>
      <c r="G35" s="32">
        <v>0</v>
      </c>
    </row>
    <row r="36" spans="1:8" ht="30" customHeight="1" thickBot="1" x14ac:dyDescent="0.45">
      <c r="A36" s="84"/>
      <c r="B36" s="12" t="s">
        <v>44</v>
      </c>
      <c r="C36" s="71" t="e">
        <f>C22/C35</f>
        <v>#DIV/0!</v>
      </c>
      <c r="D36" s="71"/>
      <c r="E36" s="71" t="e">
        <f>E22/E35</f>
        <v>#DIV/0!</v>
      </c>
      <c r="F36" s="72"/>
      <c r="G36" s="26" t="e">
        <f>G22/G35</f>
        <v>#DIV/0!</v>
      </c>
    </row>
    <row r="37" spans="1:8" ht="20.25" customHeight="1" x14ac:dyDescent="0.4">
      <c r="B37" s="10" t="s">
        <v>24</v>
      </c>
    </row>
    <row r="38" spans="1:8" ht="10.5" customHeight="1" x14ac:dyDescent="0.4">
      <c r="B38" s="10"/>
    </row>
    <row r="39" spans="1:8" x14ac:dyDescent="0.4">
      <c r="A39" s="37" t="s">
        <v>46</v>
      </c>
      <c r="D39" s="24" t="s">
        <v>35</v>
      </c>
      <c r="F39" s="24" t="s">
        <v>35</v>
      </c>
      <c r="H39" s="24" t="s">
        <v>20</v>
      </c>
    </row>
    <row r="40" spans="1:8" ht="21.75" customHeight="1" x14ac:dyDescent="0.4">
      <c r="A40" s="84" t="s">
        <v>21</v>
      </c>
      <c r="B40" s="33" t="s">
        <v>32</v>
      </c>
      <c r="C40" s="33" t="s">
        <v>33</v>
      </c>
      <c r="D40" s="33" t="s">
        <v>42</v>
      </c>
      <c r="E40" s="33" t="s">
        <v>38</v>
      </c>
      <c r="F40" s="33" t="s">
        <v>41</v>
      </c>
      <c r="G40" s="36" t="s">
        <v>45</v>
      </c>
      <c r="H40" s="36" t="s">
        <v>43</v>
      </c>
    </row>
    <row r="41" spans="1:8" ht="15" customHeight="1" x14ac:dyDescent="0.4">
      <c r="A41" s="84"/>
      <c r="B41" s="56" t="s">
        <v>30</v>
      </c>
      <c r="C41" s="59">
        <v>1</v>
      </c>
      <c r="D41" s="62">
        <f>G22*C41</f>
        <v>0</v>
      </c>
      <c r="E41" s="18" t="s">
        <v>37</v>
      </c>
      <c r="F41" s="62">
        <f>D41*E42</f>
        <v>0</v>
      </c>
      <c r="G41" s="73"/>
      <c r="H41" s="42" t="s">
        <v>37</v>
      </c>
    </row>
    <row r="42" spans="1:8" ht="30" customHeight="1" x14ac:dyDescent="0.4">
      <c r="A42" s="84"/>
      <c r="B42" s="57"/>
      <c r="C42" s="60"/>
      <c r="D42" s="63"/>
      <c r="E42" s="38"/>
      <c r="F42" s="64"/>
      <c r="G42" s="73"/>
      <c r="H42" s="21" t="e">
        <f>F41/G41</f>
        <v>#DIV/0!</v>
      </c>
    </row>
    <row r="43" spans="1:8" ht="14.25" customHeight="1" x14ac:dyDescent="0.4">
      <c r="A43" s="84"/>
      <c r="B43" s="57"/>
      <c r="C43" s="60"/>
      <c r="D43" s="63"/>
      <c r="E43" s="18" t="s">
        <v>36</v>
      </c>
      <c r="F43" s="62">
        <f>D41*E44</f>
        <v>0</v>
      </c>
      <c r="G43" s="73"/>
      <c r="H43" s="42" t="s">
        <v>36</v>
      </c>
    </row>
    <row r="44" spans="1:8" ht="30" customHeight="1" x14ac:dyDescent="0.4">
      <c r="A44" s="84"/>
      <c r="B44" s="58"/>
      <c r="C44" s="61"/>
      <c r="D44" s="64"/>
      <c r="E44" s="39">
        <f>1-E42</f>
        <v>1</v>
      </c>
      <c r="F44" s="64"/>
      <c r="G44" s="73"/>
      <c r="H44" s="21" t="e">
        <f>F43/G41</f>
        <v>#DIV/0!</v>
      </c>
    </row>
    <row r="45" spans="1:8" ht="15" customHeight="1" x14ac:dyDescent="0.4">
      <c r="A45" s="84"/>
      <c r="B45" s="65" t="s">
        <v>31</v>
      </c>
      <c r="C45" s="68">
        <f>100%-C41</f>
        <v>0</v>
      </c>
      <c r="D45" s="62">
        <f>G22*C45</f>
        <v>0</v>
      </c>
      <c r="E45" s="18" t="s">
        <v>37</v>
      </c>
      <c r="F45" s="62">
        <f>D45*E46</f>
        <v>0</v>
      </c>
      <c r="G45" s="73">
        <v>0</v>
      </c>
      <c r="H45" s="42" t="s">
        <v>37</v>
      </c>
    </row>
    <row r="46" spans="1:8" ht="30" customHeight="1" x14ac:dyDescent="0.4">
      <c r="A46" s="84"/>
      <c r="B46" s="66"/>
      <c r="C46" s="69"/>
      <c r="D46" s="63"/>
      <c r="E46" s="38"/>
      <c r="F46" s="64"/>
      <c r="G46" s="73"/>
      <c r="H46" s="21" t="e">
        <f>F45/G45</f>
        <v>#DIV/0!</v>
      </c>
    </row>
    <row r="47" spans="1:8" ht="14.25" customHeight="1" x14ac:dyDescent="0.4">
      <c r="A47" s="84"/>
      <c r="B47" s="66"/>
      <c r="C47" s="69"/>
      <c r="D47" s="63"/>
      <c r="E47" s="18" t="s">
        <v>36</v>
      </c>
      <c r="F47" s="62">
        <f>D45*E48</f>
        <v>0</v>
      </c>
      <c r="G47" s="73"/>
      <c r="H47" s="42" t="s">
        <v>36</v>
      </c>
    </row>
    <row r="48" spans="1:8" ht="30" customHeight="1" x14ac:dyDescent="0.4">
      <c r="A48" s="84"/>
      <c r="B48" s="67"/>
      <c r="C48" s="70"/>
      <c r="D48" s="64"/>
      <c r="E48" s="39">
        <f>1-E46</f>
        <v>1</v>
      </c>
      <c r="F48" s="64"/>
      <c r="G48" s="73"/>
      <c r="H48" s="21" t="e">
        <f>F47/G45</f>
        <v>#DIV/0!</v>
      </c>
    </row>
    <row r="49" spans="3:5" x14ac:dyDescent="0.4">
      <c r="C49" s="40" t="s">
        <v>40</v>
      </c>
      <c r="E49" s="41" t="s">
        <v>39</v>
      </c>
    </row>
    <row r="77" spans="3:3" x14ac:dyDescent="0.4">
      <c r="C77" s="43"/>
    </row>
  </sheetData>
  <mergeCells count="36">
    <mergeCell ref="A8:A12"/>
    <mergeCell ref="G41:G44"/>
    <mergeCell ref="G45:G48"/>
    <mergeCell ref="A1:G2"/>
    <mergeCell ref="A14:A19"/>
    <mergeCell ref="C29:D29"/>
    <mergeCell ref="E29:F29"/>
    <mergeCell ref="A26:A31"/>
    <mergeCell ref="C30:D30"/>
    <mergeCell ref="A5:H6"/>
    <mergeCell ref="H1:H2"/>
    <mergeCell ref="A40:A48"/>
    <mergeCell ref="A34:A36"/>
    <mergeCell ref="C21:D21"/>
    <mergeCell ref="E21:F21"/>
    <mergeCell ref="C22:D22"/>
    <mergeCell ref="E22:F22"/>
    <mergeCell ref="C31:D31"/>
    <mergeCell ref="E30:F30"/>
    <mergeCell ref="E31:F31"/>
    <mergeCell ref="C34:D34"/>
    <mergeCell ref="E34:F34"/>
    <mergeCell ref="C36:D36"/>
    <mergeCell ref="E36:F36"/>
    <mergeCell ref="C35:D35"/>
    <mergeCell ref="E35:F35"/>
    <mergeCell ref="F47:F48"/>
    <mergeCell ref="F41:F42"/>
    <mergeCell ref="F43:F44"/>
    <mergeCell ref="F45:F46"/>
    <mergeCell ref="B41:B44"/>
    <mergeCell ref="C41:C44"/>
    <mergeCell ref="D41:D44"/>
    <mergeCell ref="B45:B48"/>
    <mergeCell ref="C45:C48"/>
    <mergeCell ref="D45:D48"/>
  </mergeCells>
  <phoneticPr fontId="3"/>
  <pageMargins left="0.7" right="0.7" top="0.75" bottom="0.75" header="0.3" footer="0.3"/>
  <pageSetup paperSize="9" scale="5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Sheet2!$B$2:$B$4</xm:f>
          </x14:formula1>
          <xm:sqref>C10:G10</xm:sqref>
        </x14:dataValidation>
        <x14:dataValidation type="list" allowBlank="1" showInputMessage="1" showErrorMessage="1">
          <x14:formula1>
            <xm:f>Sheet2!$B$8:$B$10</xm:f>
          </x14:formula1>
          <xm:sqref>C11:G11</xm:sqref>
        </x14:dataValidation>
        <x14:dataValidation type="list" allowBlank="1" showInputMessage="1" showErrorMessage="1">
          <x14:formula1>
            <xm:f>Sheet2!$B$12:$B$13</xm:f>
          </x14:formula1>
          <xm:sqref>C12:G12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view="pageBreakPreview" zoomScale="98" zoomScaleNormal="100" zoomScaleSheetLayoutView="98" workbookViewId="0">
      <selection activeCell="J9" sqref="J9"/>
    </sheetView>
  </sheetViews>
  <sheetFormatPr defaultRowHeight="18.75" x14ac:dyDescent="0.4"/>
  <cols>
    <col min="2" max="2" width="24" customWidth="1"/>
    <col min="3" max="3" width="10.875" customWidth="1"/>
    <col min="4" max="4" width="11.75" customWidth="1"/>
    <col min="5" max="5" width="14" customWidth="1"/>
    <col min="6" max="6" width="11.75" customWidth="1"/>
    <col min="7" max="7" width="12" customWidth="1"/>
  </cols>
  <sheetData>
    <row r="1" spans="2:7" x14ac:dyDescent="0.4">
      <c r="C1" t="s">
        <v>0</v>
      </c>
      <c r="D1" t="s">
        <v>3</v>
      </c>
      <c r="E1" t="s">
        <v>4</v>
      </c>
      <c r="F1" t="s">
        <v>5</v>
      </c>
      <c r="G1" t="s">
        <v>6</v>
      </c>
    </row>
    <row r="2" spans="2:7" x14ac:dyDescent="0.4">
      <c r="B2" t="s">
        <v>9</v>
      </c>
      <c r="C2">
        <f>【新設】介護職員等ベースアップ等支援加算!C15*(39)/1000</f>
        <v>0</v>
      </c>
      <c r="D2">
        <f>【新設】介護職員等ベースアップ等支援加算!D15*(39)/1000</f>
        <v>0</v>
      </c>
      <c r="E2">
        <f>【新設】介護職員等ベースアップ等支援加算!E15*(39)/1000</f>
        <v>0</v>
      </c>
      <c r="F2">
        <f>【新設】介護職員等ベースアップ等支援加算!F15*(47)/1000</f>
        <v>0</v>
      </c>
      <c r="G2">
        <f>【新設】介護職員等ベースアップ等支援加算!G15*(47)/1000</f>
        <v>0</v>
      </c>
    </row>
    <row r="3" spans="2:7" x14ac:dyDescent="0.4">
      <c r="B3" t="s">
        <v>10</v>
      </c>
      <c r="C3">
        <f>【新設】介護職員等ベースアップ等支援加算!C15*(29)/1000</f>
        <v>0</v>
      </c>
      <c r="D3">
        <f>【新設】介護職員等ベースアップ等支援加算!D15*(29)/1000</f>
        <v>0</v>
      </c>
      <c r="E3">
        <f>【新設】介護職員等ベースアップ等支援加算!E15*(29)/1000</f>
        <v>0</v>
      </c>
      <c r="F3">
        <f>【新設】介護職員等ベースアップ等支援加算!F15*(34)/1000</f>
        <v>0</v>
      </c>
      <c r="G3">
        <f>【新設】介護職員等ベースアップ等支援加算!G15*(34)/1000</f>
        <v>0</v>
      </c>
    </row>
    <row r="4" spans="2:7" x14ac:dyDescent="0.4">
      <c r="B4" t="s">
        <v>11</v>
      </c>
      <c r="C4">
        <f>【新設】介護職員等ベースアップ等支援加算!C15*(16)/1000</f>
        <v>0</v>
      </c>
      <c r="D4">
        <f>【新設】介護職員等ベースアップ等支援加算!D15*(16)/1000</f>
        <v>0</v>
      </c>
      <c r="E4">
        <f>【新設】介護職員等ベースアップ等支援加算!E15*(16)/1000</f>
        <v>0</v>
      </c>
      <c r="F4">
        <f>【新設】介護職員等ベースアップ等支援加算!F15*(19)/1000</f>
        <v>0</v>
      </c>
      <c r="G4">
        <f>【新設】介護職員等ベースアップ等支援加算!G15*(19)/1000</f>
        <v>0</v>
      </c>
    </row>
    <row r="8" spans="2:7" x14ac:dyDescent="0.4">
      <c r="B8" t="s">
        <v>12</v>
      </c>
      <c r="C8">
        <f>【新設】介護職員等ベースアップ等支援加算!C15*(21)/1000</f>
        <v>0</v>
      </c>
      <c r="D8">
        <f>【新設】介護職員等ベースアップ等支援加算!D15*(21)/1000</f>
        <v>0</v>
      </c>
      <c r="E8">
        <f>【新設】介護職員等ベースアップ等支援加算!E15*(21)/1000</f>
        <v>0</v>
      </c>
      <c r="F8">
        <f>【新設】介護職員等ベースアップ等支援加算!F15*(20)/1000</f>
        <v>0</v>
      </c>
      <c r="G8">
        <f>【新設】介護職員等ベースアップ等支援加算!G15*(20)/1000</f>
        <v>0</v>
      </c>
    </row>
    <row r="9" spans="2:7" x14ac:dyDescent="0.4">
      <c r="B9" t="s">
        <v>13</v>
      </c>
      <c r="C9">
        <f>【新設】介護職員等ベースアップ等支援加算!C15*(17)/1000</f>
        <v>0</v>
      </c>
      <c r="D9">
        <f>【新設】介護職員等ベースアップ等支援加算!D15*(17)/1000</f>
        <v>0</v>
      </c>
      <c r="E9">
        <f>【新設】介護職員等ベースアップ等支援加算!E15*(17)/1000</f>
        <v>0</v>
      </c>
      <c r="F9">
        <f>【新設】介護職員等ベースアップ等支援加算!F15*(17)/1000</f>
        <v>0</v>
      </c>
      <c r="G9">
        <f>【新設】介護職員等ベースアップ等支援加算!G15*(17)/1000</f>
        <v>0</v>
      </c>
    </row>
    <row r="10" spans="2:7" x14ac:dyDescent="0.4">
      <c r="B10" t="s">
        <v>49</v>
      </c>
      <c r="C10">
        <v>0</v>
      </c>
      <c r="D10">
        <v>0</v>
      </c>
      <c r="E10">
        <v>0</v>
      </c>
      <c r="F10">
        <v>0</v>
      </c>
      <c r="G10">
        <v>0</v>
      </c>
    </row>
    <row r="12" spans="2:7" x14ac:dyDescent="0.4">
      <c r="B12" t="s">
        <v>55</v>
      </c>
      <c r="C12">
        <f>【新設】介護職員等ベースアップ等支援加算!C15*(8)/1000</f>
        <v>0</v>
      </c>
      <c r="D12">
        <f>【新設】介護職員等ベースアップ等支援加算!D15*(8)/1000</f>
        <v>0</v>
      </c>
      <c r="E12">
        <f>【新設】介護職員等ベースアップ等支援加算!E15*(8)/1000</f>
        <v>0</v>
      </c>
      <c r="F12">
        <f>【新設】介護職員等ベースアップ等支援加算!F15*(10)/1000</f>
        <v>0</v>
      </c>
      <c r="G12">
        <f>【新設】介護職員等ベースアップ等支援加算!G15*(10)/1000</f>
        <v>0</v>
      </c>
    </row>
    <row r="13" spans="2:7" x14ac:dyDescent="0.4">
      <c r="B13" t="s">
        <v>49</v>
      </c>
      <c r="C13">
        <v>0</v>
      </c>
      <c r="D13">
        <v>0</v>
      </c>
      <c r="E13">
        <v>0</v>
      </c>
      <c r="F13">
        <v>0</v>
      </c>
      <c r="G13">
        <v>0</v>
      </c>
    </row>
  </sheetData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【新設】介護職員等ベースアップ等支援加算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 加算シミュレーター（ver2）</dc:title>
  <dc:creator>山本 貴一</dc:creator>
  <cp:lastModifiedBy>大矢 紀久美</cp:lastModifiedBy>
  <cp:lastPrinted>2021-12-23T10:04:53Z</cp:lastPrinted>
  <dcterms:created xsi:type="dcterms:W3CDTF">2021-12-23T00:11:25Z</dcterms:created>
  <dcterms:modified xsi:type="dcterms:W3CDTF">2022-03-01T04:16:44Z</dcterms:modified>
</cp:coreProperties>
</file>